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233F8B39-BC76-4247-B50F-29835B501C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eat Load of Room" sheetId="2" r:id="rId1"/>
    <sheet name="Cooling Load of A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18" i="2"/>
  <c r="B12" i="2"/>
  <c r="B7" i="2"/>
  <c r="B24" i="2" s="1"/>
  <c r="B25" i="2" s="1"/>
  <c r="B27" i="2" s="1"/>
  <c r="B35" i="1"/>
  <c r="B20" i="1"/>
  <c r="B15" i="1"/>
  <c r="B10" i="1"/>
  <c r="B5" i="1"/>
  <c r="B24" i="1" s="1"/>
  <c r="B25" i="1" l="1"/>
  <c r="B31" i="1" s="1"/>
  <c r="B34" i="1"/>
  <c r="B36" i="1" s="1"/>
  <c r="B23" i="1"/>
  <c r="B32" i="1" s="1"/>
  <c r="B33" i="1" s="1"/>
</calcChain>
</file>

<file path=xl/sharedStrings.xml><?xml version="1.0" encoding="utf-8"?>
<sst xmlns="http://schemas.openxmlformats.org/spreadsheetml/2006/main" count="86" uniqueCount="61">
  <si>
    <t>Cooling Load Calculator (or Heat introduced by System)</t>
  </si>
  <si>
    <t>Airflow (CFM)</t>
  </si>
  <si>
    <t>CFM</t>
  </si>
  <si>
    <t>% OA (%)</t>
  </si>
  <si>
    <t>%</t>
  </si>
  <si>
    <t>% RA (%)</t>
  </si>
  <si>
    <t>Offcoil Setting/Leaving Air Component (LA)</t>
  </si>
  <si>
    <t>Offcoil Temperature, (°F)</t>
  </si>
  <si>
    <t>°F</t>
  </si>
  <si>
    <t>Offcoil RH (%)</t>
  </si>
  <si>
    <r>
      <t>Offcoil Enthalpy, h</t>
    </r>
    <r>
      <rPr>
        <vertAlign val="subscript"/>
        <sz val="11"/>
        <color theme="1"/>
        <rFont val="Calibri"/>
        <family val="2"/>
        <scheme val="minor"/>
      </rPr>
      <t xml:space="preserve">LA </t>
    </r>
    <r>
      <rPr>
        <sz val="11"/>
        <color theme="1"/>
        <rFont val="Calibri"/>
        <family val="2"/>
        <scheme val="minor"/>
      </rPr>
      <t>(btu/lb)</t>
    </r>
  </si>
  <si>
    <t>btu/lb</t>
  </si>
  <si>
    <t>Outdoor Air Component (OA)</t>
  </si>
  <si>
    <t>Outdoor Air Temperature, OAT (°F) *</t>
  </si>
  <si>
    <t>Outdoor Air RH (%) **</t>
  </si>
  <si>
    <r>
      <t>Outdoor Air Enthalpy, h</t>
    </r>
    <r>
      <rPr>
        <vertAlign val="subscript"/>
        <sz val="11"/>
        <color theme="1"/>
        <rFont val="Calibri"/>
        <family val="2"/>
        <scheme val="minor"/>
      </rPr>
      <t xml:space="preserve">OA </t>
    </r>
    <r>
      <rPr>
        <sz val="11"/>
        <color theme="1"/>
        <rFont val="Calibri"/>
        <family val="2"/>
        <scheme val="minor"/>
      </rPr>
      <t>(btu/lb) ***</t>
    </r>
  </si>
  <si>
    <t>Return Air Component (RA)</t>
  </si>
  <si>
    <t>Room Setpoint/Return Air Temperature, RAT (°F)</t>
  </si>
  <si>
    <t>Room/Return Air RH (%)</t>
  </si>
  <si>
    <r>
      <t>Room/Return Air Enthalpy, h</t>
    </r>
    <r>
      <rPr>
        <vertAlign val="subscript"/>
        <sz val="11"/>
        <color theme="1"/>
        <rFont val="Calibri"/>
        <family val="2"/>
        <scheme val="minor"/>
      </rPr>
      <t xml:space="preserve">RA </t>
    </r>
    <r>
      <rPr>
        <sz val="11"/>
        <color theme="1"/>
        <rFont val="Calibri"/>
        <family val="2"/>
        <scheme val="minor"/>
      </rPr>
      <t>(btu/lb)</t>
    </r>
  </si>
  <si>
    <t>Mixed Air Component (MA)</t>
  </si>
  <si>
    <t>Mixed Air Temperature, MAT (°F)</t>
  </si>
  <si>
    <t>Mixed Air RH (%)</t>
  </si>
  <si>
    <r>
      <t>Mixed Air Enthalpy, h</t>
    </r>
    <r>
      <rPr>
        <vertAlign val="subscript"/>
        <sz val="11"/>
        <color theme="1"/>
        <rFont val="Calibri"/>
        <family val="2"/>
        <scheme val="minor"/>
      </rPr>
      <t xml:space="preserve">MA </t>
    </r>
    <r>
      <rPr>
        <sz val="11"/>
        <color theme="1"/>
        <rFont val="Calibri"/>
        <family val="2"/>
        <scheme val="minor"/>
      </rPr>
      <t>(btu/lb)</t>
    </r>
  </si>
  <si>
    <t>* OAT can also be Precooler Output Temperature</t>
  </si>
  <si>
    <t>** Outdoor Air RH can also be Precooler Output RH</t>
  </si>
  <si>
    <r>
      <t>*** h</t>
    </r>
    <r>
      <rPr>
        <vertAlign val="subscript"/>
        <sz val="11"/>
        <color theme="1"/>
        <rFont val="Calibri"/>
        <family val="2"/>
        <scheme val="minor"/>
      </rPr>
      <t>OA</t>
    </r>
    <r>
      <rPr>
        <sz val="11"/>
        <color theme="1"/>
        <rFont val="Calibri"/>
        <family val="2"/>
        <scheme val="minor"/>
      </rPr>
      <t xml:space="preserve"> can also be Precooler Output Air Enthalpy</t>
    </r>
  </si>
  <si>
    <t>Grand Total Heat, GTH (btu/h)</t>
  </si>
  <si>
    <t>btu/h</t>
  </si>
  <si>
    <t>Total Sensible Heat, TSH (btu/h)</t>
  </si>
  <si>
    <t>Grand Sensible Heat Factor, GSHF</t>
  </si>
  <si>
    <t>Room Total Heat, RTH (btu/h)</t>
  </si>
  <si>
    <t>Room Sensible Heat, RSH (btu/h)</t>
  </si>
  <si>
    <t>Room Sensible Heat Factor, RSHF</t>
  </si>
  <si>
    <t>Heat Load Calculator (Estimation by Area)</t>
  </si>
  <si>
    <t>Room Size</t>
  </si>
  <si>
    <t>Room Length</t>
  </si>
  <si>
    <t>ft</t>
  </si>
  <si>
    <t>Room Width</t>
  </si>
  <si>
    <t>Heat Load per sqft</t>
  </si>
  <si>
    <t>btu/h/sqft</t>
  </si>
  <si>
    <t>Heat Load to cover Area</t>
  </si>
  <si>
    <t>Human</t>
  </si>
  <si>
    <t>Heat Load per human</t>
  </si>
  <si>
    <t>btu/h/pax</t>
  </si>
  <si>
    <t>Heat Load Occupancy (pax)</t>
  </si>
  <si>
    <t>pax</t>
  </si>
  <si>
    <t>Human Heat Load</t>
  </si>
  <si>
    <t>Solar</t>
  </si>
  <si>
    <t>Window Length</t>
  </si>
  <si>
    <t>Window Width</t>
  </si>
  <si>
    <t>Heat Load per sqft of Window</t>
  </si>
  <si>
    <t>Solar Heat Load</t>
  </si>
  <si>
    <t>Other Heat Load</t>
  </si>
  <si>
    <t>Equipment/Lighting/Processs Heat Load</t>
  </si>
  <si>
    <t>kW</t>
  </si>
  <si>
    <t>Total Room Heat Load</t>
  </si>
  <si>
    <t>Refrigerant Tonneage, RT</t>
  </si>
  <si>
    <t>TR</t>
  </si>
  <si>
    <t>CFM/RT</t>
  </si>
  <si>
    <t>Airflow, 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</si>
</sst>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_ * #,##0.00_ ;_ * \-#,##0.00_ ;_ * &quot;-&quot;??_ ;_ @_ 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5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tabSelected="1" workbookViewId="0">
      <selection activeCell="H9" sqref="H9"/>
    </sheetView>
  </sheetViews>
  <sheetFormatPr defaultColWidth="8.88671875" defaultRowHeight="14.4"/>
  <cols>
    <col min="1" max="1" width="46.21875" customWidth="1"/>
    <col min="2" max="2" width="15.5546875" customWidth="1"/>
    <col min="3" max="3" width="20" style="1" customWidth="1"/>
  </cols>
  <sheetData>
    <row r="1" spans="1:3">
      <c r="A1" s="2" t="s">
        <v>34</v>
      </c>
    </row>
    <row r="3" spans="1:3">
      <c r="A3" s="13" t="s">
        <v>35</v>
      </c>
      <c r="B3" s="11"/>
      <c r="C3" s="12"/>
    </row>
    <row r="4" spans="1:3">
      <c r="A4" s="8" t="s">
        <v>36</v>
      </c>
      <c r="B4" s="8">
        <v>100</v>
      </c>
      <c r="C4" s="9" t="s">
        <v>37</v>
      </c>
    </row>
    <row r="5" spans="1:3">
      <c r="A5" s="8" t="s">
        <v>38</v>
      </c>
      <c r="B5" s="8">
        <v>10</v>
      </c>
      <c r="C5" s="9" t="s">
        <v>37</v>
      </c>
    </row>
    <row r="6" spans="1:3">
      <c r="A6" s="8" t="s">
        <v>39</v>
      </c>
      <c r="B6" s="8">
        <v>65</v>
      </c>
      <c r="C6" s="9" t="s">
        <v>40</v>
      </c>
    </row>
    <row r="7" spans="1:3">
      <c r="A7" s="8" t="s">
        <v>41</v>
      </c>
      <c r="B7" s="10">
        <f>B4*B5*B6</f>
        <v>65000</v>
      </c>
      <c r="C7" s="9" t="s">
        <v>28</v>
      </c>
    </row>
    <row r="8" spans="1:3">
      <c r="C8" s="4"/>
    </row>
    <row r="9" spans="1:3">
      <c r="A9" s="3" t="s">
        <v>42</v>
      </c>
      <c r="C9" s="4"/>
    </row>
    <row r="10" spans="1:3">
      <c r="A10" s="8" t="s">
        <v>43</v>
      </c>
      <c r="B10" s="8">
        <v>500</v>
      </c>
      <c r="C10" s="9" t="s">
        <v>44</v>
      </c>
    </row>
    <row r="11" spans="1:3">
      <c r="A11" s="8" t="s">
        <v>45</v>
      </c>
      <c r="B11" s="8">
        <v>2</v>
      </c>
      <c r="C11" s="9" t="s">
        <v>46</v>
      </c>
    </row>
    <row r="12" spans="1:3">
      <c r="A12" s="8" t="s">
        <v>47</v>
      </c>
      <c r="B12" s="10">
        <f>B10*B11</f>
        <v>1000</v>
      </c>
      <c r="C12" s="9" t="s">
        <v>28</v>
      </c>
    </row>
    <row r="13" spans="1:3">
      <c r="C13" s="4"/>
    </row>
    <row r="14" spans="1:3">
      <c r="A14" s="3" t="s">
        <v>48</v>
      </c>
      <c r="C14" s="4"/>
    </row>
    <row r="15" spans="1:3">
      <c r="A15" s="8" t="s">
        <v>49</v>
      </c>
      <c r="B15" s="8">
        <v>2</v>
      </c>
      <c r="C15" s="9" t="s">
        <v>37</v>
      </c>
    </row>
    <row r="16" spans="1:3">
      <c r="A16" s="8" t="s">
        <v>50</v>
      </c>
      <c r="B16" s="8">
        <v>2</v>
      </c>
      <c r="C16" s="9" t="s">
        <v>37</v>
      </c>
    </row>
    <row r="17" spans="1:3">
      <c r="A17" s="8" t="s">
        <v>51</v>
      </c>
      <c r="B17" s="8">
        <v>80</v>
      </c>
      <c r="C17" s="9" t="s">
        <v>40</v>
      </c>
    </row>
    <row r="18" spans="1:3">
      <c r="A18" s="8" t="s">
        <v>52</v>
      </c>
      <c r="B18" s="8">
        <f>B15*B16*B17</f>
        <v>320</v>
      </c>
      <c r="C18" s="9" t="s">
        <v>28</v>
      </c>
    </row>
    <row r="19" spans="1:3">
      <c r="C19" s="4"/>
    </row>
    <row r="20" spans="1:3">
      <c r="A20" s="3" t="s">
        <v>53</v>
      </c>
      <c r="C20" s="4"/>
    </row>
    <row r="21" spans="1:3">
      <c r="A21" s="20" t="s">
        <v>54</v>
      </c>
      <c r="B21" s="8">
        <v>3.5</v>
      </c>
      <c r="C21" s="9" t="s">
        <v>55</v>
      </c>
    </row>
    <row r="22" spans="1:3">
      <c r="A22" s="21"/>
      <c r="B22" s="10">
        <f>B21*3412.14</f>
        <v>11942.49</v>
      </c>
      <c r="C22" s="9" t="s">
        <v>28</v>
      </c>
    </row>
    <row r="23" spans="1:3">
      <c r="C23" s="4"/>
    </row>
    <row r="24" spans="1:3">
      <c r="A24" s="8" t="s">
        <v>56</v>
      </c>
      <c r="B24" s="10">
        <f>B7+B12+B18+B22</f>
        <v>78262.490000000005</v>
      </c>
      <c r="C24" s="9" t="s">
        <v>28</v>
      </c>
    </row>
    <row r="25" spans="1:3">
      <c r="A25" s="8" t="s">
        <v>57</v>
      </c>
      <c r="B25" s="10">
        <f>B24/12000</f>
        <v>6.5218741666666675</v>
      </c>
      <c r="C25" s="9" t="s">
        <v>58</v>
      </c>
    </row>
    <row r="26" spans="1:3">
      <c r="A26" s="8" t="s">
        <v>59</v>
      </c>
      <c r="B26" s="10">
        <v>350</v>
      </c>
      <c r="C26" s="9" t="s">
        <v>59</v>
      </c>
    </row>
    <row r="27" spans="1:3">
      <c r="A27" s="8" t="s">
        <v>60</v>
      </c>
      <c r="B27" s="10">
        <f>B25*B26</f>
        <v>2282.6559583333337</v>
      </c>
      <c r="C27" s="9" t="s">
        <v>2</v>
      </c>
    </row>
  </sheetData>
  <mergeCells count="1">
    <mergeCell ref="A21:A2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opLeftCell="A13" workbookViewId="0">
      <selection activeCell="E20" sqref="E20"/>
    </sheetView>
  </sheetViews>
  <sheetFormatPr defaultColWidth="8.88671875" defaultRowHeight="14.4"/>
  <cols>
    <col min="1" max="1" width="46.21875" customWidth="1"/>
    <col min="2" max="2" width="15.5546875" style="5" customWidth="1"/>
    <col min="3" max="3" width="20" customWidth="1"/>
  </cols>
  <sheetData>
    <row r="1" spans="1:3">
      <c r="A1" s="2" t="s">
        <v>0</v>
      </c>
    </row>
    <row r="3" spans="1:3">
      <c r="A3" s="8" t="s">
        <v>1</v>
      </c>
      <c r="B3" s="15">
        <v>8800</v>
      </c>
      <c r="C3" s="8" t="s">
        <v>2</v>
      </c>
    </row>
    <row r="4" spans="1:3">
      <c r="A4" s="8" t="s">
        <v>3</v>
      </c>
      <c r="B4" s="15">
        <v>10</v>
      </c>
      <c r="C4" s="8" t="s">
        <v>4</v>
      </c>
    </row>
    <row r="5" spans="1:3">
      <c r="A5" s="8" t="s">
        <v>5</v>
      </c>
      <c r="B5" s="14">
        <f>100-B4</f>
        <v>90</v>
      </c>
      <c r="C5" s="8" t="s">
        <v>4</v>
      </c>
    </row>
    <row r="7" spans="1:3">
      <c r="A7" s="3" t="s">
        <v>6</v>
      </c>
    </row>
    <row r="8" spans="1:3">
      <c r="A8" s="8" t="s">
        <v>7</v>
      </c>
      <c r="B8" s="15">
        <v>52.9</v>
      </c>
      <c r="C8" s="8" t="s">
        <v>8</v>
      </c>
    </row>
    <row r="9" spans="1:3">
      <c r="A9" s="8" t="s">
        <v>9</v>
      </c>
      <c r="B9" s="15">
        <v>98</v>
      </c>
      <c r="C9" s="8" t="s">
        <v>4</v>
      </c>
    </row>
    <row r="10" spans="1:3" ht="15.6">
      <c r="A10" s="16" t="s">
        <v>10</v>
      </c>
      <c r="B10" s="17">
        <f>0.24*B8+(0.6219)*(0.01*(0.000000007401234*B8^4-0.000000493526794*B8^3+0.000071281097208*B8^2-0.000489806163078*B8+0.039762055806989)*B9)/(14.7-(0.01*(0.000000007401234*B8^4-0.000000493526794*B8^3+0.000071281097208*B8^2-0.000489806163078*B8+0.039762055806989)*B9))*(1061.2+0.444*B8)</f>
        <v>21.72979468042292</v>
      </c>
      <c r="C10" s="8" t="s">
        <v>11</v>
      </c>
    </row>
    <row r="11" spans="1:3">
      <c r="A11" s="6"/>
      <c r="B11" s="7"/>
    </row>
    <row r="12" spans="1:3">
      <c r="A12" s="3" t="s">
        <v>12</v>
      </c>
    </row>
    <row r="13" spans="1:3">
      <c r="A13" s="8" t="s">
        <v>13</v>
      </c>
      <c r="B13" s="15">
        <v>50.9</v>
      </c>
      <c r="C13" s="8" t="s">
        <v>8</v>
      </c>
    </row>
    <row r="14" spans="1:3">
      <c r="A14" s="8" t="s">
        <v>14</v>
      </c>
      <c r="B14" s="15">
        <v>98</v>
      </c>
      <c r="C14" s="8" t="s">
        <v>4</v>
      </c>
    </row>
    <row r="15" spans="1:3" ht="15.6">
      <c r="A15" s="16" t="s">
        <v>15</v>
      </c>
      <c r="B15" s="17">
        <f>0.24*B13+(0.6219)*(0.01*(0.000000007401234*B13^4-0.000000493526794*B13^3+0.000071281097208*B13^2-0.000489806163078*B13+0.039762055806989)*B14)/(14.7-(0.01*(0.000000007401234*B13^4-0.000000493526794*B13^3+0.000071281097208*B13^2-0.000489806163078*B13+0.039762055806989)*B14))*(1061.2+0.444*B13)</f>
        <v>20.591363259379392</v>
      </c>
      <c r="C15" s="8" t="s">
        <v>11</v>
      </c>
    </row>
    <row r="17" spans="1:3">
      <c r="A17" s="3" t="s">
        <v>16</v>
      </c>
    </row>
    <row r="18" spans="1:3">
      <c r="A18" s="8" t="s">
        <v>17</v>
      </c>
      <c r="B18" s="15">
        <v>73.400000000000006</v>
      </c>
      <c r="C18" s="8" t="s">
        <v>8</v>
      </c>
    </row>
    <row r="19" spans="1:3">
      <c r="A19" s="8" t="s">
        <v>18</v>
      </c>
      <c r="B19" s="15">
        <v>55</v>
      </c>
      <c r="C19" s="8" t="s">
        <v>4</v>
      </c>
    </row>
    <row r="20" spans="1:3" ht="15.6">
      <c r="A20" s="16" t="s">
        <v>19</v>
      </c>
      <c r="B20" s="17">
        <f>0.24*B18+(0.6219)*(0.01*(0.000000007401234*B18^4-0.000000493526794*B18^3+0.000071281097208*B18^2-0.000489806163078*B18+0.039762055806989)*B19)/(14.7-(0.01*(0.000000007401234*B18^4-0.000000493526794*B18^3+0.000071281097208*B18^2-0.000489806163078*B18+0.039762055806989)*B19))*(1061.2+0.444*B18)</f>
        <v>28.147853007408379</v>
      </c>
      <c r="C20" s="8" t="s">
        <v>11</v>
      </c>
    </row>
    <row r="22" spans="1:3">
      <c r="A22" s="3" t="s">
        <v>20</v>
      </c>
      <c r="B22"/>
    </row>
    <row r="23" spans="1:3">
      <c r="A23" s="8" t="s">
        <v>21</v>
      </c>
      <c r="B23" s="14">
        <f>(B13*B4+B18*B5)/100</f>
        <v>71.150000000000006</v>
      </c>
      <c r="C23" s="8" t="s">
        <v>8</v>
      </c>
    </row>
    <row r="24" spans="1:3">
      <c r="A24" s="8" t="s">
        <v>22</v>
      </c>
      <c r="B24" s="14">
        <f>(B14*B4+B19*B5)/100</f>
        <v>59.3</v>
      </c>
      <c r="C24" s="8" t="s">
        <v>4</v>
      </c>
    </row>
    <row r="25" spans="1:3" ht="15.6">
      <c r="A25" s="16" t="s">
        <v>23</v>
      </c>
      <c r="B25" s="17">
        <f>(B15*B4+B20*B5)/100</f>
        <v>27.392204032605481</v>
      </c>
      <c r="C25" s="8" t="s">
        <v>11</v>
      </c>
    </row>
    <row r="26" spans="1:3">
      <c r="A26" s="6"/>
    </row>
    <row r="27" spans="1:3">
      <c r="A27" t="s">
        <v>24</v>
      </c>
    </row>
    <row r="28" spans="1:3">
      <c r="A28" t="s">
        <v>25</v>
      </c>
    </row>
    <row r="29" spans="1:3" ht="15.6">
      <c r="A29" s="6" t="s">
        <v>26</v>
      </c>
    </row>
    <row r="31" spans="1:3">
      <c r="A31" s="8" t="s">
        <v>27</v>
      </c>
      <c r="B31" s="18">
        <f>4.45*B3*(B25-B10)</f>
        <v>221739.95023146909</v>
      </c>
      <c r="C31" s="8" t="s">
        <v>28</v>
      </c>
    </row>
    <row r="32" spans="1:3">
      <c r="A32" s="8" t="s">
        <v>29</v>
      </c>
      <c r="B32" s="19">
        <f>1.08*B3*(B23-B8)</f>
        <v>173448.00000000006</v>
      </c>
      <c r="C32" s="8" t="s">
        <v>28</v>
      </c>
    </row>
    <row r="33" spans="1:3">
      <c r="A33" s="8" t="s">
        <v>30</v>
      </c>
      <c r="B33" s="17">
        <f>B32/B31</f>
        <v>0.78221357864896146</v>
      </c>
      <c r="C33" s="8"/>
    </row>
    <row r="34" spans="1:3">
      <c r="A34" s="8" t="s">
        <v>31</v>
      </c>
      <c r="B34" s="19">
        <f>4.45*B3*(B20-B10)</f>
        <v>251331.16408475058</v>
      </c>
      <c r="C34" s="8" t="s">
        <v>28</v>
      </c>
    </row>
    <row r="35" spans="1:3">
      <c r="A35" s="8" t="s">
        <v>32</v>
      </c>
      <c r="B35" s="19">
        <f>1.08*B3*(B18-B8)</f>
        <v>194832.00000000006</v>
      </c>
      <c r="C35" s="8" t="s">
        <v>28</v>
      </c>
    </row>
    <row r="36" spans="1:3">
      <c r="A36" s="8" t="s">
        <v>33</v>
      </c>
      <c r="B36" s="17">
        <f>B35/B34</f>
        <v>0.77520032467721112</v>
      </c>
      <c r="C36" s="8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Heat Load of Room</vt:lpstr>
      <vt:lpstr>Cooling Load of 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2021-10-30T11:46:48Z</dcterms:created>
  <dcterms:modified xsi:type="dcterms:W3CDTF">2021-10-30T11:46:58Z</dcterms:modified>
</cp:coreProperties>
</file>