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/>
  <xr:revisionPtr revIDLastSave="0" documentId="8_{C2EE5E09-B1F0-4D75-803F-E2F8A212E5C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33" i="1" s="1"/>
  <c r="C33" i="1" s="1"/>
  <c r="D22" i="1"/>
  <c r="D21" i="1"/>
  <c r="C24" i="1" s="1"/>
  <c r="C25" i="1" s="1"/>
  <c r="C26" i="1" s="1"/>
  <c r="D20" i="1"/>
  <c r="C23" i="1" s="1"/>
  <c r="C14" i="1"/>
  <c r="D14" i="1" s="1"/>
  <c r="D12" i="1"/>
  <c r="C6" i="1"/>
  <c r="D4" i="1"/>
</calcChain>
</file>

<file path=xl/sharedStrings.xml><?xml version="1.0" encoding="utf-8"?>
<sst xmlns="http://schemas.openxmlformats.org/spreadsheetml/2006/main" count="33" uniqueCount="22">
  <si>
    <t>Enthalpy Calculator (From Tdb and RH)</t>
  </si>
  <si>
    <t>Acceptable accuracy (&gt;99%) between 25°F to 100°F Tdb</t>
  </si>
  <si>
    <t>°F</t>
  </si>
  <si>
    <t>°C</t>
  </si>
  <si>
    <t>Dry bulb Tdb</t>
  </si>
  <si>
    <t>RH (%)</t>
  </si>
  <si>
    <t>Enthalpy (btu/lb)</t>
  </si>
  <si>
    <t>Wet-bulb Temperature Calculator (From Tdb and RH)</t>
  </si>
  <si>
    <t>Acceptable accuracy (&gt;97%) between 45°F to 150°F Tdb</t>
  </si>
  <si>
    <t>Wet bulb Twb</t>
  </si>
  <si>
    <t>RH Calculator (From Tdb and Twb)</t>
  </si>
  <si>
    <t>Acceptable accuracy (&gt;97%) between 40°F to 275°F Tdb</t>
  </si>
  <si>
    <t>Dry bulb temp</t>
  </si>
  <si>
    <t>Wet bulb temp</t>
  </si>
  <si>
    <t>Pressure (kPa)</t>
  </si>
  <si>
    <t>mbar</t>
  </si>
  <si>
    <t>es</t>
  </si>
  <si>
    <t>ew</t>
  </si>
  <si>
    <t>e</t>
  </si>
  <si>
    <t>Dew Point Temperature Calculator (From Tdb and RH)</t>
  </si>
  <si>
    <t>Acceptable accuracy (&gt;96%) between 40°F to 475°F Tdb &amp; RH &gt; 35%</t>
  </si>
  <si>
    <t>Dew Point Tdp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</si>
</sst>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_ "/>
    <numFmt numFmtId="165" formatCode="0.00_ "/>
  </numFmts>
  <fonts count="5">
    <font>
      <sz val="11"/>
      <color theme="1"/>
      <name val="Calibri"/>
      <charset val="134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rgb="FF49494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165" fontId="0" fillId="0" borderId="0" xfId="0" applyNumberFormat="1">
      <alignment vertical="center"/>
    </xf>
    <xf numFmtId="165" fontId="0" fillId="0" borderId="1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64" fontId="2" fillId="0" borderId="1" xfId="0" applyNumberFormat="1" applyFont="1" applyFill="1" applyBorder="1" applyAlignment="1">
      <alignment horizontal="center"/>
    </xf>
    <xf numFmtId="0" fontId="4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workbookViewId="0">
      <selection activeCell="G30" sqref="G30"/>
    </sheetView>
  </sheetViews>
  <sheetFormatPr defaultColWidth="8.88671875" defaultRowHeight="14.4"/>
  <cols>
    <col min="2" max="2" width="14.109375" customWidth="1"/>
    <col min="3" max="3" width="12.88671875"/>
    <col min="4" max="4" width="11.77734375"/>
    <col min="8" max="8" width="14.109375"/>
  </cols>
  <sheetData>
    <row r="1" spans="1:4">
      <c r="A1" s="1" t="s">
        <v>0</v>
      </c>
    </row>
    <row r="2" spans="1:4">
      <c r="A2" t="s">
        <v>1</v>
      </c>
    </row>
    <row r="3" spans="1:4">
      <c r="B3" s="2"/>
      <c r="C3" s="3" t="s">
        <v>2</v>
      </c>
      <c r="D3" s="3" t="s">
        <v>3</v>
      </c>
    </row>
    <row r="4" spans="1:4">
      <c r="B4" s="2" t="s">
        <v>4</v>
      </c>
      <c r="C4" s="4">
        <v>75</v>
      </c>
      <c r="D4" s="5">
        <f>((C4-32)*5)/9</f>
        <v>23.888888888888889</v>
      </c>
    </row>
    <row r="5" spans="1:4">
      <c r="B5" s="6" t="s">
        <v>5</v>
      </c>
      <c r="C5" s="7">
        <v>55</v>
      </c>
      <c r="D5" s="8"/>
    </row>
    <row r="6" spans="1:4">
      <c r="B6" s="2" t="s">
        <v>6</v>
      </c>
      <c r="C6" s="9">
        <f>0.24*C4+(0.6219)*(0.01*(0.000000007401234*C4^4-0.000000493526794*C4^3+0.000071281097208*C4^2-0.000489806163078*C4+0.039762055806989)*C5)/(14.7-(0.01*(0.000000007401234*C4^4-0.000000493526794*C4^3+0.000071281097208*C4^2-0.000489806163078*C4+0.039762055806989)*C5))*(1061.2+0.444*C4)</f>
        <v>29.12880962877577</v>
      </c>
      <c r="D6" s="8"/>
    </row>
    <row r="7" spans="1:4">
      <c r="D7" s="8"/>
    </row>
    <row r="8" spans="1:4">
      <c r="D8" s="8"/>
    </row>
    <row r="9" spans="1:4">
      <c r="A9" s="10" t="s">
        <v>7</v>
      </c>
      <c r="D9" s="8"/>
    </row>
    <row r="10" spans="1:4">
      <c r="A10" t="s">
        <v>8</v>
      </c>
      <c r="D10" s="8"/>
    </row>
    <row r="11" spans="1:4">
      <c r="B11" s="2"/>
      <c r="C11" s="3" t="s">
        <v>2</v>
      </c>
      <c r="D11" s="5" t="s">
        <v>3</v>
      </c>
    </row>
    <row r="12" spans="1:4">
      <c r="B12" s="2" t="s">
        <v>4</v>
      </c>
      <c r="C12" s="4">
        <v>75</v>
      </c>
      <c r="D12" s="5">
        <f>((C12-32)*5)/9</f>
        <v>23.888888888888889</v>
      </c>
    </row>
    <row r="13" spans="1:4">
      <c r="B13" s="6" t="s">
        <v>5</v>
      </c>
      <c r="C13" s="7">
        <v>55</v>
      </c>
      <c r="D13" s="8"/>
    </row>
    <row r="14" spans="1:4">
      <c r="B14" s="2" t="s">
        <v>9</v>
      </c>
      <c r="C14" s="9">
        <f>(((C12-32)*(5/9)*ATAN(0.151977*((C13+8.313659)^(1/2))))+(ATAN((C12-32)*(5/9)+C13))-(ATAN(C13-1.676331))+(0.00391838*((C13)^(3/2))*ATAN(0.023101*C13))-4.686035)*(9/5)+32</f>
        <v>64.010051524600556</v>
      </c>
      <c r="D14" s="5">
        <f>((C14-32)*5)/9</f>
        <v>17.783361958111421</v>
      </c>
    </row>
    <row r="17" spans="1:5">
      <c r="A17" s="10" t="s">
        <v>10</v>
      </c>
    </row>
    <row r="18" spans="1:5">
      <c r="A18" t="s">
        <v>11</v>
      </c>
    </row>
    <row r="19" spans="1:5">
      <c r="B19" s="2"/>
      <c r="C19" s="3" t="s">
        <v>2</v>
      </c>
      <c r="D19" s="3" t="s">
        <v>3</v>
      </c>
      <c r="E19" s="11"/>
    </row>
    <row r="20" spans="1:5">
      <c r="B20" s="2" t="s">
        <v>12</v>
      </c>
      <c r="C20" s="12">
        <v>75</v>
      </c>
      <c r="D20" s="5">
        <f>((C20-32)*5)/9</f>
        <v>23.888888888888889</v>
      </c>
      <c r="E20" s="11"/>
    </row>
    <row r="21" spans="1:5">
      <c r="B21" s="2" t="s">
        <v>13</v>
      </c>
      <c r="C21" s="12">
        <v>64</v>
      </c>
      <c r="D21" s="5">
        <f>((C21-32)*5)/9</f>
        <v>17.777777777777779</v>
      </c>
      <c r="E21" s="11"/>
    </row>
    <row r="22" spans="1:5">
      <c r="B22" s="2" t="s">
        <v>14</v>
      </c>
      <c r="C22" s="5">
        <v>101.32387597899999</v>
      </c>
      <c r="D22" s="5">
        <f>C22*10</f>
        <v>1013.2387597899999</v>
      </c>
      <c r="E22" s="2" t="s">
        <v>15</v>
      </c>
    </row>
    <row r="23" spans="1:5">
      <c r="B23" s="2" t="s">
        <v>16</v>
      </c>
      <c r="C23" s="5">
        <f>6.112*EXP((17.67*D20)/(D20+243.5))</f>
        <v>29.633812069974411</v>
      </c>
      <c r="D23" s="13"/>
      <c r="E23" s="14"/>
    </row>
    <row r="24" spans="1:5">
      <c r="B24" s="2" t="s">
        <v>17</v>
      </c>
      <c r="C24" s="5">
        <f>6.112*EXP((17.67*D21)/(D21+243.5))</f>
        <v>20.339208134320536</v>
      </c>
      <c r="D24" s="13"/>
      <c r="E24" s="14"/>
    </row>
    <row r="25" spans="1:5">
      <c r="B25" s="2" t="s">
        <v>18</v>
      </c>
      <c r="C25" s="5">
        <f>C24-D22*(D20-D21)*0.00066*(1+0.00115*D21)</f>
        <v>16.168927552249151</v>
      </c>
      <c r="D25" s="13"/>
      <c r="E25" s="14"/>
    </row>
    <row r="26" spans="1:5">
      <c r="B26" s="2" t="s">
        <v>5</v>
      </c>
      <c r="C26" s="15">
        <f>C25/C23*100</f>
        <v>54.562428600375178</v>
      </c>
    </row>
    <row r="28" spans="1:5">
      <c r="A28" s="10" t="s">
        <v>19</v>
      </c>
    </row>
    <row r="29" spans="1:5">
      <c r="A29" t="s">
        <v>20</v>
      </c>
    </row>
    <row r="30" spans="1:5">
      <c r="B30" s="2"/>
      <c r="C30" s="3" t="s">
        <v>2</v>
      </c>
      <c r="D30" s="5" t="s">
        <v>3</v>
      </c>
    </row>
    <row r="31" spans="1:5">
      <c r="B31" s="2" t="s">
        <v>4</v>
      </c>
      <c r="C31" s="4">
        <v>75</v>
      </c>
      <c r="D31" s="5">
        <f>((C31-32)*5)/9</f>
        <v>23.888888888888889</v>
      </c>
    </row>
    <row r="32" spans="1:5">
      <c r="B32" s="6" t="s">
        <v>5</v>
      </c>
      <c r="C32" s="7">
        <v>55</v>
      </c>
      <c r="D32" s="8"/>
    </row>
    <row r="33" spans="2:8">
      <c r="B33" s="2" t="s">
        <v>21</v>
      </c>
      <c r="C33" s="9">
        <f>D33*9/5+32</f>
        <v>57.734024927057447</v>
      </c>
      <c r="D33" s="5">
        <f>(243.12*(LN(C32/100)+((17.62*D31)/(243.12+D31))))/(17.62-(LN(C32/100)+((17.62*D31)/(243.12+D31))))</f>
        <v>14.296680515031914</v>
      </c>
    </row>
    <row r="34" spans="2:8">
      <c r="H34" s="16"/>
    </row>
    <row r="35" spans="2:8">
      <c r="H35" s="16"/>
    </row>
    <row r="36" spans="2:8">
      <c r="H36" s="16"/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2021-10-30T11:50:40Z</dcterms:created>
  <dcterms:modified xsi:type="dcterms:W3CDTF">2021-10-30T11:50:51Z</dcterms:modified>
</cp:coreProperties>
</file>